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40" windowHeight="12240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/>
  <c r="L12"/>
  <c r="L13"/>
  <c r="L14"/>
  <c r="L16"/>
  <c r="L17"/>
  <c r="L18"/>
  <c r="L22"/>
  <c r="L23"/>
  <c r="L24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5"/>
  <c r="L56"/>
  <c r="L57"/>
  <c r="L58"/>
  <c r="L59"/>
  <c r="L60"/>
  <c r="L62"/>
  <c r="L63"/>
  <c r="L64"/>
  <c r="L65"/>
  <c r="L66"/>
  <c r="L67"/>
  <c r="L68"/>
  <c r="L70"/>
  <c r="L71"/>
  <c r="L72"/>
  <c r="L73"/>
  <c r="L74"/>
  <c r="L75"/>
  <c r="L77"/>
  <c r="L80"/>
  <c r="L81"/>
  <c r="L10"/>
  <c r="K12"/>
  <c r="K13"/>
  <c r="K14"/>
  <c r="K15"/>
  <c r="K16"/>
  <c r="K17"/>
  <c r="K18"/>
  <c r="K22"/>
  <c r="K23"/>
  <c r="K24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1"/>
  <c r="K52"/>
  <c r="K53"/>
  <c r="K54"/>
  <c r="K55"/>
  <c r="K56"/>
  <c r="K57"/>
  <c r="K58"/>
  <c r="K59"/>
  <c r="K60"/>
  <c r="K62"/>
  <c r="K63"/>
  <c r="K64"/>
  <c r="K65"/>
  <c r="K66"/>
  <c r="K70"/>
  <c r="K71"/>
  <c r="K72"/>
  <c r="K73"/>
  <c r="K74"/>
  <c r="K75"/>
  <c r="K76"/>
  <c r="K77"/>
  <c r="K80"/>
  <c r="K81"/>
  <c r="K11"/>
  <c r="K10"/>
  <c r="G82" l="1"/>
  <c r="G77"/>
  <c r="G70"/>
  <c r="H51"/>
  <c r="H44"/>
  <c r="H39"/>
  <c r="H36"/>
  <c r="H31"/>
  <c r="G30"/>
  <c r="G19"/>
  <c r="G12"/>
  <c r="H11"/>
  <c r="H10" s="1"/>
  <c r="G10"/>
  <c r="G29" l="1"/>
  <c r="G76"/>
  <c r="G28" l="1"/>
</calcChain>
</file>

<file path=xl/sharedStrings.xml><?xml version="1.0" encoding="utf-8"?>
<sst xmlns="http://schemas.openxmlformats.org/spreadsheetml/2006/main" count="95" uniqueCount="82">
  <si>
    <t>I. OPĆI DIO</t>
  </si>
  <si>
    <t xml:space="preserve"> RAČUN PRIHODA I RASHODA </t>
  </si>
  <si>
    <t xml:space="preserve"> PRIHODI I RASHODI PREMA EKONOMSKOJ KLASIFIKACIJI </t>
  </si>
  <si>
    <t>BROJČANA OZNAKA I NAZIV</t>
  </si>
  <si>
    <t xml:space="preserve">OSTVARENJE/IZVRŠENJE 
1.-12.2024. </t>
  </si>
  <si>
    <t>TEKUĆI PLAN 2025.</t>
  </si>
  <si>
    <t>UKUPNI PRIHODI</t>
  </si>
  <si>
    <t>Prihodi poslovanja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</si>
  <si>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</si>
  <si>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</si>
  <si>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</si>
  <si>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</si>
  <si>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</si>
  <si>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</si>
  <si>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</si>
  <si>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 xml:space="preserve"> Prihodi od prodaje proizvoda i robe te pruženih usluga i prihodi od donacija</t>
  </si>
  <si>
    <t>Prihodi od prodaje proizvoda i robe te pruženih usluga</t>
  </si>
  <si>
    <t>Prihodi od pruženih usluga</t>
  </si>
  <si>
    <t>Prihodi za financiranje rashoda poslovanja</t>
  </si>
  <si>
    <t xml:space="preserve">OSTVARENJE/IZVRŠENJE 
1.-12.2024 </t>
  </si>
  <si>
    <t>UKUPNI RASHODI</t>
  </si>
  <si>
    <t>Rashodi poslovanja</t>
  </si>
  <si>
    <t>Rashodi za zaposlene</t>
  </si>
  <si>
    <t>Plaće (Bruto)</t>
  </si>
  <si>
    <t>Plaće za redovan rad</t>
  </si>
  <si>
    <t>Plaće za posebne uvjete rada</t>
  </si>
  <si>
    <t>Ostali rashodi za zaposlene</t>
  </si>
  <si>
    <t>Doprinosi na plaće</t>
  </si>
  <si>
    <t>Doprinosi na zdravstveno osiguranje</t>
  </si>
  <si>
    <t>Materijalni rashodi</t>
  </si>
  <si>
    <t>Naknade troškova zaposlenima</t>
  </si>
  <si>
    <t>Službena putovanja</t>
  </si>
  <si>
    <t>Naknade za prijevoz, rad na terenu i odvojen život</t>
  </si>
  <si>
    <t>Stručno usavršavanje zaposlenika</t>
  </si>
  <si>
    <t>Ostale naknade troškova zaposlenika</t>
  </si>
  <si>
    <t>Rashodi za materijal i energiju</t>
  </si>
  <si>
    <t>Uredski materijal i ostali materijalni rashodi</t>
  </si>
  <si>
    <t>Materijal i sirovine</t>
  </si>
  <si>
    <t>Energija</t>
  </si>
  <si>
    <t>Mterijal i dijelovi za tekuće i investicijsko održavanje</t>
  </si>
  <si>
    <t>Sitni inventar i auto gume</t>
  </si>
  <si>
    <t>Službena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</si>
  <si>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</si>
  <si>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</si>
  <si>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</si>
  <si>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</si>
  <si>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Komunalna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</si>
  <si>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</si>
  <si>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</si>
  <si>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</si>
  <si>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</si>
  <si>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</si>
  <si>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 tijela i slično</t>
  </si>
  <si>
    <t>Reprezentacija</t>
  </si>
  <si>
    <t>Članarine</t>
  </si>
  <si>
    <t>Pristojbe i naknade</t>
  </si>
  <si>
    <t>FINANCIJSKI RASHODI</t>
  </si>
  <si>
    <t>Ostali financijski rashodi</t>
  </si>
  <si>
    <t>540,54,</t>
  </si>
  <si>
    <t>Bankarske usluge i usluge platnog prometa</t>
  </si>
  <si>
    <t>Zatezne kamate</t>
  </si>
  <si>
    <t>NAKNADE GRAĐ. I KUĆAN.NA TEMELJU OSIG I DR NAKNADE</t>
  </si>
  <si>
    <t>Ostale naknade građ. I kuć. Iz proračuna</t>
  </si>
  <si>
    <t>Naknade građ. I kuć. U naravi</t>
  </si>
  <si>
    <t>OSTALI RASHODI</t>
  </si>
  <si>
    <t>Tekuće donacije</t>
  </si>
  <si>
    <t>Tekuće donacije u naravi</t>
  </si>
  <si>
    <t>Rashodi za nabavu nefinancijske imovine</t>
  </si>
  <si>
    <t>Rashodi za nabavu proizvedene dugotrajne imovine</t>
  </si>
  <si>
    <t>Postrojenja i oprema</t>
  </si>
  <si>
    <t>Uredska oprema i namještaj</t>
  </si>
  <si>
    <t>Knjige, umjetnička djela i ostale izložbene vrijednosti</t>
  </si>
  <si>
    <t>Knjige u knjižnicama</t>
  </si>
  <si>
    <t>Rashodi za dodatna ulaganja na nefinancijsku imovinu</t>
  </si>
  <si>
    <t>Dodatna ulaganja na građevinskim objektima</t>
  </si>
  <si>
    <t>IZVRŠENJE 2025</t>
  </si>
  <si>
    <t>INDEKS</t>
  </si>
  <si>
    <t>6=5/2*100</t>
  </si>
  <si>
    <t>7=5/4*100</t>
  </si>
  <si>
    <t>REBALANS 2025.</t>
  </si>
  <si>
    <t>REBALANS 2025</t>
  </si>
  <si>
    <t>TEKUĆI PLAN 2025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</si>
</sst>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left" vertical="center" wrapText="1"/>
    </xf>
    <xf numFmtId="164" fontId="4" fillId="0" borderId="4" xfId="0" applyNumberFormat="1" applyFont="1" applyFill="1" applyBorder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164" fontId="7" fillId="3" borderId="4" xfId="0" applyNumberFormat="1" applyFont="1" applyFill="1" applyBorder="1" applyAlignment="1">
      <alignment horizontal="right"/>
    </xf>
    <xf numFmtId="0" fontId="6" fillId="3" borderId="4" xfId="0" quotePrefix="1" applyFont="1" applyFill="1" applyBorder="1" applyAlignment="1">
      <alignment horizontal="left" vertical="center"/>
    </xf>
    <xf numFmtId="0" fontId="6" fillId="3" borderId="4" xfId="0" quotePrefix="1" applyFont="1" applyFill="1" applyBorder="1" applyAlignment="1">
      <alignment horizontal="left" vertical="center" wrapText="1"/>
    </xf>
    <xf numFmtId="0" fontId="5" fillId="3" borderId="4" xfId="0" quotePrefix="1" applyFont="1" applyFill="1" applyBorder="1" applyAlignment="1">
      <alignment horizontal="left" vertical="center"/>
    </xf>
    <xf numFmtId="0" fontId="5" fillId="3" borderId="4" xfId="0" quotePrefix="1" applyFont="1" applyFill="1" applyBorder="1" applyAlignment="1">
      <alignment horizontal="left" vertical="center" wrapText="1"/>
    </xf>
    <xf numFmtId="0" fontId="8" fillId="3" borderId="4" xfId="0" quotePrefix="1" applyFont="1" applyFill="1" applyBorder="1" applyAlignment="1">
      <alignment horizontal="left" vertical="center"/>
    </xf>
    <xf numFmtId="0" fontId="9" fillId="3" borderId="4" xfId="0" quotePrefix="1" applyFont="1" applyFill="1" applyBorder="1" applyAlignment="1">
      <alignment horizontal="left" vertical="center"/>
    </xf>
    <xf numFmtId="4" fontId="10" fillId="0" borderId="4" xfId="0" applyNumberFormat="1" applyFont="1" applyFill="1" applyBorder="1"/>
    <xf numFmtId="4" fontId="10" fillId="0" borderId="4" xfId="0" applyNumberFormat="1" applyFont="1" applyBorder="1"/>
    <xf numFmtId="0" fontId="11" fillId="3" borderId="4" xfId="0" applyNumberFormat="1" applyFont="1" applyFill="1" applyBorder="1" applyAlignment="1" applyProtection="1">
      <alignment horizontal="left" vertical="center" wrapText="1"/>
    </xf>
    <xf numFmtId="164" fontId="12" fillId="3" borderId="4" xfId="0" applyNumberFormat="1" applyFont="1" applyFill="1" applyBorder="1" applyAlignment="1">
      <alignment horizontal="right"/>
    </xf>
    <xf numFmtId="0" fontId="11" fillId="3" borderId="4" xfId="0" quotePrefix="1" applyFont="1" applyFill="1" applyBorder="1" applyAlignment="1">
      <alignment horizontal="left" vertical="center"/>
    </xf>
    <xf numFmtId="0" fontId="13" fillId="3" borderId="4" xfId="0" quotePrefix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 applyProtection="1">
      <alignment horizontal="left" vertical="center"/>
    </xf>
    <xf numFmtId="0" fontId="11" fillId="3" borderId="4" xfId="0" applyNumberFormat="1" applyFont="1" applyFill="1" applyBorder="1" applyAlignment="1" applyProtection="1">
      <alignment horizontal="left" vertical="center"/>
    </xf>
    <xf numFmtId="0" fontId="11" fillId="3" borderId="4" xfId="0" applyNumberFormat="1" applyFont="1" applyFill="1" applyBorder="1" applyAlignment="1" applyProtection="1">
      <alignment vertical="center" wrapText="1"/>
    </xf>
    <xf numFmtId="2" fontId="12" fillId="3" borderId="4" xfId="0" applyNumberFormat="1" applyFont="1" applyFill="1" applyBorder="1" applyAlignment="1">
      <alignment horizontal="right"/>
    </xf>
    <xf numFmtId="0" fontId="1" fillId="0" borderId="0" xfId="0" applyFont="1"/>
    <xf numFmtId="2" fontId="7" fillId="3" borderId="4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quotePrefix="1" applyFont="1" applyFill="1" applyBorder="1" applyAlignment="1">
      <alignment horizontal="left" vertical="center"/>
    </xf>
    <xf numFmtId="164" fontId="7" fillId="3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 applyProtection="1">
      <alignment horizontal="right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4" fontId="10" fillId="0" borderId="1" xfId="0" applyNumberFormat="1" applyFont="1" applyBorder="1"/>
    <xf numFmtId="164" fontId="12" fillId="3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 applyProtection="1">
      <alignment horizontal="right" wrapText="1"/>
    </xf>
    <xf numFmtId="164" fontId="7" fillId="3" borderId="1" xfId="0" applyNumberFormat="1" applyFont="1" applyFill="1" applyBorder="1" applyAlignment="1" applyProtection="1">
      <alignment horizontal="right" wrapText="1"/>
    </xf>
    <xf numFmtId="164" fontId="4" fillId="3" borderId="1" xfId="0" applyNumberFormat="1" applyFont="1" applyFill="1" applyBorder="1" applyAlignment="1" applyProtection="1">
      <alignment horizontal="right" wrapText="1"/>
    </xf>
    <xf numFmtId="2" fontId="12" fillId="3" borderId="1" xfId="0" applyNumberFormat="1" applyFont="1" applyFill="1" applyBorder="1" applyAlignment="1" applyProtection="1">
      <alignment horizontal="right" wrapText="1"/>
    </xf>
    <xf numFmtId="2" fontId="7" fillId="3" borderId="1" xfId="0" applyNumberFormat="1" applyFont="1" applyFill="1" applyBorder="1" applyAlignment="1" applyProtection="1">
      <alignment horizontal="right" wrapText="1"/>
    </xf>
    <xf numFmtId="0" fontId="0" fillId="0" borderId="4" xfId="0" applyBorder="1"/>
    <xf numFmtId="0" fontId="1" fillId="0" borderId="4" xfId="0" applyFont="1" applyBorder="1"/>
    <xf numFmtId="0" fontId="0" fillId="2" borderId="4" xfId="0" applyFill="1" applyBorder="1" applyAlignment="1">
      <alignment horizontal="center"/>
    </xf>
    <xf numFmtId="4" fontId="0" fillId="0" borderId="4" xfId="0" applyNumberFormat="1" applyBorder="1"/>
    <xf numFmtId="4" fontId="14" fillId="0" borderId="4" xfId="0" applyNumberFormat="1" applyFont="1" applyBorder="1"/>
    <xf numFmtId="4" fontId="1" fillId="0" borderId="4" xfId="0" applyNumberFormat="1" applyFont="1" applyBorder="1"/>
    <xf numFmtId="3" fontId="0" fillId="0" borderId="4" xfId="0" applyNumberFormat="1" applyBorder="1"/>
    <xf numFmtId="0" fontId="1" fillId="2" borderId="4" xfId="0" applyFont="1" applyFill="1" applyBorder="1" applyAlignment="1">
      <alignment vertical="center"/>
    </xf>
    <xf numFmtId="2" fontId="0" fillId="0" borderId="4" xfId="0" applyNumberFormat="1" applyBorder="1"/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94"/>
  <sheetViews>
    <sheetView tabSelected="1" showWhiteSpace="0" topLeftCell="H7" zoomScale="80" zoomScaleNormal="80" zoomScalePageLayoutView="70" workbookViewId="0">
      <selection activeCell="T19" sqref="T19"/>
    </sheetView>
  </sheetViews>
  <sheetFormatPr defaultRowHeight="1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3.7109375" customWidth="1"/>
    <col min="7" max="7" width="23.42578125" customWidth="1"/>
    <col min="8" max="8" width="27.28515625" customWidth="1"/>
    <col min="9" max="9" width="25.28515625" customWidth="1"/>
    <col min="10" max="10" width="17" customWidth="1"/>
    <col min="11" max="11" width="19.85546875" customWidth="1"/>
    <col min="12" max="12" width="15.28515625" customWidth="1"/>
  </cols>
  <sheetData>
    <row r="1" spans="2:12" ht="18" customHeight="1">
      <c r="B1" s="1"/>
      <c r="C1" s="1"/>
      <c r="D1" s="1"/>
      <c r="E1" s="1"/>
      <c r="F1" s="1"/>
      <c r="G1" s="1"/>
      <c r="H1" s="2"/>
      <c r="I1" s="1"/>
    </row>
    <row r="2" spans="2:12" ht="15.75" customHeight="1">
      <c r="B2" s="55" t="s">
        <v>0</v>
      </c>
      <c r="C2" s="55"/>
      <c r="D2" s="55"/>
      <c r="E2" s="55"/>
      <c r="F2" s="55"/>
      <c r="G2" s="55"/>
      <c r="H2" s="55"/>
      <c r="I2" s="55"/>
    </row>
    <row r="3" spans="2:12" ht="18">
      <c r="B3" s="1"/>
      <c r="C3" s="1"/>
      <c r="D3" s="1"/>
      <c r="E3" s="1"/>
      <c r="F3" s="1"/>
      <c r="G3" s="1"/>
      <c r="H3" s="1"/>
      <c r="I3" s="1"/>
    </row>
    <row r="4" spans="2:12" ht="18" customHeight="1">
      <c r="B4" s="55" t="s">
        <v>1</v>
      </c>
      <c r="C4" s="55"/>
      <c r="D4" s="55"/>
      <c r="E4" s="55"/>
      <c r="F4" s="55"/>
      <c r="G4" s="55"/>
      <c r="H4" s="55"/>
      <c r="I4" s="55"/>
    </row>
    <row r="5" spans="2:12" ht="18">
      <c r="B5" s="1"/>
      <c r="C5" s="1"/>
      <c r="D5" s="1"/>
      <c r="E5" s="1"/>
      <c r="F5" s="1"/>
      <c r="G5" s="1"/>
      <c r="H5" s="1"/>
      <c r="I5" s="1"/>
    </row>
    <row r="6" spans="2:12" ht="15.75" customHeight="1">
      <c r="B6" s="55" t="s">
        <v>2</v>
      </c>
      <c r="C6" s="55"/>
      <c r="D6" s="55"/>
      <c r="E6" s="55"/>
      <c r="F6" s="55"/>
      <c r="G6" s="55"/>
      <c r="H6" s="55"/>
      <c r="I6" s="55"/>
    </row>
    <row r="7" spans="2:12" ht="18">
      <c r="B7" s="1"/>
      <c r="C7" s="1"/>
      <c r="D7" s="1"/>
      <c r="E7" s="1"/>
      <c r="F7" s="1"/>
      <c r="G7" s="1"/>
      <c r="H7" s="1"/>
      <c r="I7" s="1"/>
    </row>
    <row r="8" spans="2:12" ht="38.25">
      <c r="B8" s="52" t="s">
        <v>3</v>
      </c>
      <c r="C8" s="56"/>
      <c r="D8" s="56"/>
      <c r="E8" s="56"/>
      <c r="F8" s="57"/>
      <c r="G8" s="3" t="s">
        <v>4</v>
      </c>
      <c r="H8" s="3" t="s">
        <v>79</v>
      </c>
      <c r="I8" s="32" t="s">
        <v>5</v>
      </c>
      <c r="J8" s="49" t="s">
        <v>75</v>
      </c>
      <c r="K8" s="49" t="s">
        <v>76</v>
      </c>
      <c r="L8" s="49" t="s">
        <v>76</v>
      </c>
    </row>
    <row r="9" spans="2:12" ht="16.5" customHeight="1">
      <c r="B9" s="52">
        <v>1</v>
      </c>
      <c r="C9" s="56"/>
      <c r="D9" s="56"/>
      <c r="E9" s="56"/>
      <c r="F9" s="57"/>
      <c r="G9" s="3">
        <v>2</v>
      </c>
      <c r="H9" s="3">
        <v>3</v>
      </c>
      <c r="I9" s="32">
        <v>4</v>
      </c>
      <c r="J9" s="44">
        <v>5</v>
      </c>
      <c r="K9" s="44" t="s">
        <v>77</v>
      </c>
      <c r="L9" s="44" t="s">
        <v>78</v>
      </c>
    </row>
    <row r="10" spans="2:12">
      <c r="B10" s="4"/>
      <c r="C10" s="4"/>
      <c r="D10" s="4"/>
      <c r="E10" s="4"/>
      <c r="F10" s="4" t="s">
        <v>6</v>
      </c>
      <c r="G10" s="5">
        <f>G11</f>
        <v>355506.51</v>
      </c>
      <c r="H10" s="6">
        <f>H11</f>
        <v>407693.76999999996</v>
      </c>
      <c r="I10" s="33">
        <v>400972.14</v>
      </c>
      <c r="J10" s="47">
        <v>374470.37</v>
      </c>
      <c r="K10" s="50">
        <f>(J:J/G:G)*100</f>
        <v>105.33432144463401</v>
      </c>
      <c r="L10" s="50">
        <f>(J:J/I:I)*100</f>
        <v>93.390620605212121</v>
      </c>
    </row>
    <row r="11" spans="2:12" ht="15.75" customHeight="1">
      <c r="B11" s="4">
        <v>6</v>
      </c>
      <c r="C11" s="4"/>
      <c r="D11" s="4"/>
      <c r="E11" s="4"/>
      <c r="F11" s="4" t="s">
        <v>7</v>
      </c>
      <c r="G11" s="6">
        <v>355506.51</v>
      </c>
      <c r="H11" s="6">
        <f>H12+H16+H19+H22</f>
        <v>407693.76999999996</v>
      </c>
      <c r="I11" s="33">
        <v>400972.14</v>
      </c>
      <c r="J11" s="47">
        <v>374470.37</v>
      </c>
      <c r="K11" s="50">
        <f>(J:J/G:G)*100</f>
        <v>105.33432144463401</v>
      </c>
      <c r="L11" s="50">
        <f t="shared" ref="L11:L74" si="0">(J:J/I:I)*100</f>
        <v>93.390620605212121</v>
      </c>
    </row>
    <row r="12" spans="2:12" ht="25.5">
      <c r="B12" s="4"/>
      <c r="C12" s="4">
        <v>63</v>
      </c>
      <c r="D12" s="4"/>
      <c r="E12" s="4"/>
      <c r="F12" s="4" t="s">
        <v>8</v>
      </c>
      <c r="G12" s="6">
        <f>G13</f>
        <v>315274.17</v>
      </c>
      <c r="H12" s="6">
        <v>363418.16</v>
      </c>
      <c r="I12" s="33">
        <v>360556.22</v>
      </c>
      <c r="J12" s="47">
        <v>330293.96000000002</v>
      </c>
      <c r="K12" s="50">
        <f t="shared" ref="K12:K75" si="1">(J:J/G:G)*100</f>
        <v>104.76404077124366</v>
      </c>
      <c r="L12" s="50">
        <f t="shared" si="0"/>
        <v>91.606784650671131</v>
      </c>
    </row>
    <row r="13" spans="2:12" ht="25.5">
      <c r="B13" s="4"/>
      <c r="C13" s="7"/>
      <c r="D13" s="7">
        <v>636</v>
      </c>
      <c r="E13" s="7"/>
      <c r="F13" s="7" t="s">
        <v>9</v>
      </c>
      <c r="G13" s="8">
        <v>315274.17</v>
      </c>
      <c r="H13" s="8">
        <v>363418.16</v>
      </c>
      <c r="I13" s="34">
        <v>360556.22</v>
      </c>
      <c r="J13" s="45">
        <v>330293.96000000002</v>
      </c>
      <c r="K13" s="50">
        <f t="shared" si="1"/>
        <v>104.76404077124366</v>
      </c>
      <c r="L13" s="50">
        <f t="shared" si="0"/>
        <v>91.606784650671131</v>
      </c>
    </row>
    <row r="14" spans="2:12" ht="25.9" customHeight="1">
      <c r="B14" s="9"/>
      <c r="C14" s="9"/>
      <c r="D14" s="9"/>
      <c r="E14" s="9">
        <v>6361</v>
      </c>
      <c r="F14" s="10" t="s">
        <v>10</v>
      </c>
      <c r="G14" s="8">
        <v>313880.74</v>
      </c>
      <c r="H14" s="8">
        <v>363418.16</v>
      </c>
      <c r="I14" s="34">
        <v>360556.22</v>
      </c>
      <c r="J14" s="45">
        <v>328864.61</v>
      </c>
      <c r="K14" s="50">
        <f t="shared" si="1"/>
        <v>104.77374623240661</v>
      </c>
      <c r="L14" s="50">
        <f t="shared" si="0"/>
        <v>91.210355489082957</v>
      </c>
    </row>
    <row r="15" spans="2:12" ht="25.9" customHeight="1">
      <c r="B15" s="9"/>
      <c r="C15" s="9"/>
      <c r="D15" s="9"/>
      <c r="E15" s="9">
        <v>6362</v>
      </c>
      <c r="F15" s="10" t="s">
        <v>11</v>
      </c>
      <c r="G15" s="8">
        <v>1393.43</v>
      </c>
      <c r="H15" s="8"/>
      <c r="I15" s="34"/>
      <c r="J15" s="46">
        <v>1429.35</v>
      </c>
      <c r="K15" s="50">
        <f t="shared" si="1"/>
        <v>102.57781158723435</v>
      </c>
      <c r="L15" s="50"/>
    </row>
    <row r="16" spans="2:12" ht="25.9" customHeight="1">
      <c r="B16" s="9"/>
      <c r="C16" s="11">
        <v>64</v>
      </c>
      <c r="D16" s="11"/>
      <c r="E16" s="11"/>
      <c r="F16" s="12" t="s">
        <v>12</v>
      </c>
      <c r="G16" s="6">
        <v>0.14000000000000001</v>
      </c>
      <c r="H16" s="6">
        <v>1</v>
      </c>
      <c r="I16" s="33">
        <v>1</v>
      </c>
      <c r="J16" s="43">
        <v>0.19</v>
      </c>
      <c r="K16" s="50">
        <f t="shared" si="1"/>
        <v>135.71428571428569</v>
      </c>
      <c r="L16" s="50">
        <f t="shared" si="0"/>
        <v>19</v>
      </c>
    </row>
    <row r="17" spans="2:12" ht="25.9" customHeight="1">
      <c r="B17" s="9"/>
      <c r="C17" s="9"/>
      <c r="D17" s="9">
        <v>641</v>
      </c>
      <c r="E17" s="9"/>
      <c r="F17" s="10" t="s">
        <v>13</v>
      </c>
      <c r="G17" s="8">
        <v>0.14000000000000001</v>
      </c>
      <c r="H17" s="8">
        <v>1</v>
      </c>
      <c r="I17" s="34">
        <v>1</v>
      </c>
      <c r="J17" s="42">
        <v>0.19</v>
      </c>
      <c r="K17" s="50">
        <f t="shared" si="1"/>
        <v>135.71428571428569</v>
      </c>
      <c r="L17" s="50">
        <f t="shared" si="0"/>
        <v>19</v>
      </c>
    </row>
    <row r="18" spans="2:12">
      <c r="B18" s="9"/>
      <c r="C18" s="9"/>
      <c r="D18" s="13"/>
      <c r="E18" s="13">
        <v>6413</v>
      </c>
      <c r="F18" s="13" t="s">
        <v>14</v>
      </c>
      <c r="G18" s="8">
        <v>0.14000000000000001</v>
      </c>
      <c r="H18" s="8">
        <v>1</v>
      </c>
      <c r="I18" s="34">
        <v>1</v>
      </c>
      <c r="J18" s="42">
        <v>0.19</v>
      </c>
      <c r="K18" s="50">
        <f t="shared" si="1"/>
        <v>135.71428571428569</v>
      </c>
      <c r="L18" s="50">
        <f t="shared" si="0"/>
        <v>19</v>
      </c>
    </row>
    <row r="19" spans="2:12" ht="25.5">
      <c r="B19" s="9"/>
      <c r="C19" s="11">
        <v>66</v>
      </c>
      <c r="D19" s="14"/>
      <c r="E19" s="14"/>
      <c r="F19" s="4" t="s">
        <v>15</v>
      </c>
      <c r="G19" s="6">
        <f>SUM(G20:G21)</f>
        <v>0</v>
      </c>
      <c r="H19" s="6">
        <v>0</v>
      </c>
      <c r="I19" s="33"/>
      <c r="J19" s="42"/>
      <c r="K19" s="50"/>
      <c r="L19" s="50"/>
    </row>
    <row r="20" spans="2:12" ht="25.5">
      <c r="B20" s="9"/>
      <c r="C20" s="11"/>
      <c r="D20" s="13">
        <v>661</v>
      </c>
      <c r="E20" s="13"/>
      <c r="F20" s="7" t="s">
        <v>16</v>
      </c>
      <c r="G20" s="8">
        <v>0</v>
      </c>
      <c r="H20" s="8"/>
      <c r="I20" s="34"/>
      <c r="J20" s="42"/>
      <c r="K20" s="50"/>
      <c r="L20" s="50"/>
    </row>
    <row r="21" spans="2:12">
      <c r="B21" s="9"/>
      <c r="C21" s="11"/>
      <c r="D21" s="13"/>
      <c r="E21" s="13">
        <v>6615</v>
      </c>
      <c r="F21" s="7" t="s">
        <v>17</v>
      </c>
      <c r="G21" s="8">
        <v>0</v>
      </c>
      <c r="H21" s="8"/>
      <c r="I21" s="34"/>
      <c r="J21" s="42"/>
      <c r="K21" s="50"/>
      <c r="L21" s="50"/>
    </row>
    <row r="22" spans="2:12">
      <c r="B22" s="9"/>
      <c r="C22" s="11">
        <v>67</v>
      </c>
      <c r="D22" s="14"/>
      <c r="E22" s="14"/>
      <c r="F22" s="4" t="s">
        <v>18</v>
      </c>
      <c r="G22" s="6">
        <v>40232.199999999997</v>
      </c>
      <c r="H22" s="6">
        <v>44274.61</v>
      </c>
      <c r="I22" s="33">
        <v>40414.92</v>
      </c>
      <c r="J22" s="47">
        <v>44176.22</v>
      </c>
      <c r="K22" s="50">
        <f t="shared" si="1"/>
        <v>109.80314275629969</v>
      </c>
      <c r="L22" s="50">
        <f t="shared" si="0"/>
        <v>109.30671148179931</v>
      </c>
    </row>
    <row r="23" spans="2:12">
      <c r="B23" s="9"/>
      <c r="C23" s="11"/>
      <c r="D23" s="13">
        <v>671</v>
      </c>
      <c r="E23" s="13"/>
      <c r="F23" s="7" t="s">
        <v>18</v>
      </c>
      <c r="G23" s="8">
        <v>40232.199999999997</v>
      </c>
      <c r="H23" s="8">
        <v>44274.61</v>
      </c>
      <c r="I23" s="34">
        <v>40414.92</v>
      </c>
      <c r="J23" s="45">
        <v>44176.22</v>
      </c>
      <c r="K23" s="50">
        <f t="shared" si="1"/>
        <v>109.80314275629969</v>
      </c>
      <c r="L23" s="50">
        <f t="shared" si="0"/>
        <v>109.30671148179931</v>
      </c>
    </row>
    <row r="24" spans="2:12">
      <c r="B24" s="9"/>
      <c r="C24" s="9"/>
      <c r="D24" s="13"/>
      <c r="E24" s="13">
        <v>6711</v>
      </c>
      <c r="F24" s="7" t="s">
        <v>18</v>
      </c>
      <c r="G24" s="8">
        <v>40232.199999999997</v>
      </c>
      <c r="H24" s="8">
        <v>44274.61</v>
      </c>
      <c r="I24" s="34">
        <v>40414.92</v>
      </c>
      <c r="J24" s="45">
        <v>44176.22</v>
      </c>
      <c r="K24" s="50">
        <f t="shared" si="1"/>
        <v>109.80314275629969</v>
      </c>
      <c r="L24" s="50">
        <f t="shared" si="0"/>
        <v>109.30671148179931</v>
      </c>
    </row>
    <row r="25" spans="2:12" ht="15.75" customHeight="1">
      <c r="B25" s="1"/>
      <c r="C25" s="1"/>
      <c r="D25" s="1"/>
      <c r="E25" s="1"/>
      <c r="F25" s="1"/>
      <c r="G25" s="1"/>
      <c r="H25" s="1"/>
      <c r="I25" s="1"/>
      <c r="J25" s="42"/>
      <c r="K25" s="50"/>
      <c r="L25" s="50"/>
    </row>
    <row r="26" spans="2:12" ht="38.25">
      <c r="B26" s="52" t="s">
        <v>3</v>
      </c>
      <c r="C26" s="53"/>
      <c r="D26" s="53"/>
      <c r="E26" s="53"/>
      <c r="F26" s="54"/>
      <c r="G26" s="3" t="s">
        <v>19</v>
      </c>
      <c r="H26" s="3" t="s">
        <v>80</v>
      </c>
      <c r="I26" s="51" t="s">
        <v>81</v>
      </c>
      <c r="J26" s="49" t="s">
        <v>75</v>
      </c>
      <c r="K26" s="49" t="s">
        <v>76</v>
      </c>
      <c r="L26" s="49" t="s">
        <v>76</v>
      </c>
    </row>
    <row r="27" spans="2:12" ht="12.75" customHeight="1">
      <c r="B27" s="52">
        <v>1</v>
      </c>
      <c r="C27" s="53"/>
      <c r="D27" s="53"/>
      <c r="E27" s="53"/>
      <c r="F27" s="54"/>
      <c r="G27" s="3">
        <v>2</v>
      </c>
      <c r="H27" s="3">
        <v>3</v>
      </c>
      <c r="I27" s="32">
        <v>4</v>
      </c>
      <c r="J27" s="44">
        <v>5</v>
      </c>
      <c r="K27" s="44" t="s">
        <v>77</v>
      </c>
      <c r="L27" s="44" t="s">
        <v>78</v>
      </c>
    </row>
    <row r="28" spans="2:12">
      <c r="B28" s="4"/>
      <c r="C28" s="4"/>
      <c r="D28" s="4"/>
      <c r="E28" s="4"/>
      <c r="F28" s="4" t="s">
        <v>20</v>
      </c>
      <c r="G28" s="15">
        <f>G29+G76</f>
        <v>357711.533</v>
      </c>
      <c r="H28" s="16">
        <v>425695.27</v>
      </c>
      <c r="I28" s="35">
        <v>418973.64</v>
      </c>
      <c r="J28" s="47">
        <v>398822.77</v>
      </c>
      <c r="K28" s="50">
        <f t="shared" si="1"/>
        <v>111.49284638804195</v>
      </c>
      <c r="L28" s="50">
        <f t="shared" si="0"/>
        <v>95.190420571566264</v>
      </c>
    </row>
    <row r="29" spans="2:12">
      <c r="B29" s="4">
        <v>3</v>
      </c>
      <c r="C29" s="4"/>
      <c r="D29" s="4"/>
      <c r="E29" s="4"/>
      <c r="F29" s="4" t="s">
        <v>21</v>
      </c>
      <c r="G29" s="16">
        <f>G30+G38+G66+G70+G73</f>
        <v>356318.52299999999</v>
      </c>
      <c r="H29" s="16">
        <v>425695.27</v>
      </c>
      <c r="I29" s="35">
        <v>416684.29</v>
      </c>
      <c r="J29" s="47">
        <v>396202.63</v>
      </c>
      <c r="K29" s="50">
        <f t="shared" si="1"/>
        <v>111.19338581227787</v>
      </c>
      <c r="L29" s="50">
        <f t="shared" si="0"/>
        <v>95.084609501356539</v>
      </c>
    </row>
    <row r="30" spans="2:12">
      <c r="B30" s="4"/>
      <c r="C30" s="17">
        <v>31</v>
      </c>
      <c r="D30" s="17"/>
      <c r="E30" s="17"/>
      <c r="F30" s="17" t="s">
        <v>22</v>
      </c>
      <c r="G30" s="18">
        <f>G31+G34+G36</f>
        <v>292772.24</v>
      </c>
      <c r="H30" s="18">
        <v>340389.96</v>
      </c>
      <c r="I30" s="36">
        <v>338404.96</v>
      </c>
      <c r="J30" s="47">
        <v>336862.37</v>
      </c>
      <c r="K30" s="50">
        <f t="shared" si="1"/>
        <v>115.05953228352523</v>
      </c>
      <c r="L30" s="50">
        <f t="shared" si="0"/>
        <v>99.544158572616652</v>
      </c>
    </row>
    <row r="31" spans="2:12">
      <c r="B31" s="9"/>
      <c r="C31" s="9"/>
      <c r="D31" s="9">
        <v>311</v>
      </c>
      <c r="E31" s="9"/>
      <c r="F31" s="9" t="s">
        <v>23</v>
      </c>
      <c r="G31" s="6">
        <v>243817.41</v>
      </c>
      <c r="H31" s="6">
        <f>SUM(H32:H33)</f>
        <v>281447.38</v>
      </c>
      <c r="I31" s="33">
        <v>280501.58</v>
      </c>
      <c r="J31" s="47">
        <v>280391.73</v>
      </c>
      <c r="K31" s="50">
        <f t="shared" si="1"/>
        <v>115.00070072928754</v>
      </c>
      <c r="L31" s="50">
        <f t="shared" si="0"/>
        <v>99.9608380102529</v>
      </c>
    </row>
    <row r="32" spans="2:12">
      <c r="B32" s="9"/>
      <c r="C32" s="9"/>
      <c r="D32" s="9"/>
      <c r="E32" s="9">
        <v>3111</v>
      </c>
      <c r="F32" s="9" t="s">
        <v>24</v>
      </c>
      <c r="G32" s="8">
        <v>226514.05</v>
      </c>
      <c r="H32" s="8">
        <v>258947.38</v>
      </c>
      <c r="I32" s="34">
        <v>258239.58</v>
      </c>
      <c r="J32" s="45">
        <v>258258.87</v>
      </c>
      <c r="K32" s="50">
        <f t="shared" si="1"/>
        <v>114.01450373608171</v>
      </c>
      <c r="L32" s="50">
        <f t="shared" si="0"/>
        <v>100.00746980768788</v>
      </c>
    </row>
    <row r="33" spans="2:12">
      <c r="B33" s="9"/>
      <c r="C33" s="9"/>
      <c r="D33" s="9"/>
      <c r="E33" s="9">
        <v>3114</v>
      </c>
      <c r="F33" s="9" t="s">
        <v>25</v>
      </c>
      <c r="G33" s="8">
        <v>17303.36</v>
      </c>
      <c r="H33" s="8">
        <v>22500</v>
      </c>
      <c r="I33" s="34">
        <v>22262</v>
      </c>
      <c r="J33" s="45">
        <v>22132.86</v>
      </c>
      <c r="K33" s="50">
        <f t="shared" si="1"/>
        <v>127.91076415216467</v>
      </c>
      <c r="L33" s="50">
        <f t="shared" si="0"/>
        <v>99.419908364028387</v>
      </c>
    </row>
    <row r="34" spans="2:12">
      <c r="B34" s="9"/>
      <c r="C34" s="9"/>
      <c r="D34" s="9">
        <v>312</v>
      </c>
      <c r="E34" s="9"/>
      <c r="F34" s="9" t="s">
        <v>26</v>
      </c>
      <c r="G34" s="6">
        <v>10537.57</v>
      </c>
      <c r="H34" s="6">
        <v>10809.96</v>
      </c>
      <c r="I34" s="33">
        <v>12500</v>
      </c>
      <c r="J34" s="47">
        <v>11299.96</v>
      </c>
      <c r="K34" s="50">
        <f t="shared" si="1"/>
        <v>107.23496973211091</v>
      </c>
      <c r="L34" s="50">
        <f t="shared" si="0"/>
        <v>90.399679999999989</v>
      </c>
    </row>
    <row r="35" spans="2:12">
      <c r="B35" s="9"/>
      <c r="C35" s="9"/>
      <c r="D35" s="9"/>
      <c r="E35" s="9">
        <v>3121</v>
      </c>
      <c r="F35" s="9" t="s">
        <v>26</v>
      </c>
      <c r="G35" s="8">
        <v>10537.57</v>
      </c>
      <c r="H35" s="8">
        <v>10809.96</v>
      </c>
      <c r="I35" s="34">
        <v>12500</v>
      </c>
      <c r="J35" s="45">
        <v>11299.96</v>
      </c>
      <c r="K35" s="50">
        <f t="shared" si="1"/>
        <v>107.23496973211091</v>
      </c>
      <c r="L35" s="50">
        <f t="shared" si="0"/>
        <v>90.399679999999989</v>
      </c>
    </row>
    <row r="36" spans="2:12">
      <c r="B36" s="9"/>
      <c r="C36" s="9"/>
      <c r="D36" s="9">
        <v>313</v>
      </c>
      <c r="E36" s="9"/>
      <c r="F36" s="9" t="s">
        <v>27</v>
      </c>
      <c r="G36" s="6">
        <v>38417.26</v>
      </c>
      <c r="H36" s="6">
        <f>SUM(H37)</f>
        <v>48132.81</v>
      </c>
      <c r="I36" s="33">
        <v>45403.38</v>
      </c>
      <c r="J36" s="47">
        <v>45170.68</v>
      </c>
      <c r="K36" s="50">
        <f t="shared" si="1"/>
        <v>117.57912979738794</v>
      </c>
      <c r="L36" s="50">
        <f t="shared" si="0"/>
        <v>99.487483090465958</v>
      </c>
    </row>
    <row r="37" spans="2:12">
      <c r="B37" s="9"/>
      <c r="C37" s="9"/>
      <c r="D37" s="9"/>
      <c r="E37" s="9">
        <v>3132</v>
      </c>
      <c r="F37" s="9" t="s">
        <v>28</v>
      </c>
      <c r="G37" s="8">
        <v>38417.26</v>
      </c>
      <c r="H37" s="8">
        <v>48132.81</v>
      </c>
      <c r="I37" s="34">
        <v>45403.38</v>
      </c>
      <c r="J37" s="45">
        <v>45170.68</v>
      </c>
      <c r="K37" s="50">
        <f t="shared" si="1"/>
        <v>117.57912979738794</v>
      </c>
      <c r="L37" s="50">
        <f t="shared" si="0"/>
        <v>99.487483090465958</v>
      </c>
    </row>
    <row r="38" spans="2:12">
      <c r="B38" s="9"/>
      <c r="C38" s="19">
        <v>32</v>
      </c>
      <c r="D38" s="20"/>
      <c r="E38" s="20"/>
      <c r="F38" s="19" t="s">
        <v>29</v>
      </c>
      <c r="G38" s="18">
        <v>61533.36</v>
      </c>
      <c r="H38" s="18">
        <v>84773.62</v>
      </c>
      <c r="I38" s="36">
        <v>76732.75</v>
      </c>
      <c r="J38" s="47">
        <v>57820.25</v>
      </c>
      <c r="K38" s="50">
        <f t="shared" si="1"/>
        <v>93.965696006198911</v>
      </c>
      <c r="L38" s="50">
        <f t="shared" si="0"/>
        <v>75.352766582717294</v>
      </c>
    </row>
    <row r="39" spans="2:12">
      <c r="B39" s="9"/>
      <c r="C39" s="9"/>
      <c r="D39" s="9">
        <v>321</v>
      </c>
      <c r="E39" s="9"/>
      <c r="F39" s="9" t="s">
        <v>30</v>
      </c>
      <c r="G39" s="6">
        <v>18034.25</v>
      </c>
      <c r="H39" s="6">
        <f>SUM(H40:H41)</f>
        <v>21380</v>
      </c>
      <c r="I39" s="33">
        <v>18029</v>
      </c>
      <c r="J39" s="47">
        <v>18187.2</v>
      </c>
      <c r="K39" s="50">
        <f t="shared" si="1"/>
        <v>100.84810846029085</v>
      </c>
      <c r="L39" s="50">
        <f t="shared" si="0"/>
        <v>100.87747517887848</v>
      </c>
    </row>
    <row r="40" spans="2:12">
      <c r="B40" s="9"/>
      <c r="C40" s="11"/>
      <c r="D40" s="9"/>
      <c r="E40" s="9">
        <v>3211</v>
      </c>
      <c r="F40" s="10" t="s">
        <v>31</v>
      </c>
      <c r="G40" s="8">
        <v>1511.1</v>
      </c>
      <c r="H40" s="8">
        <v>1400</v>
      </c>
      <c r="I40" s="34">
        <v>1400</v>
      </c>
      <c r="J40" s="45">
        <v>1516.5</v>
      </c>
      <c r="K40" s="50">
        <f t="shared" si="1"/>
        <v>100.35735556879095</v>
      </c>
      <c r="L40" s="50">
        <f t="shared" si="0"/>
        <v>108.32142857142857</v>
      </c>
    </row>
    <row r="41" spans="2:12">
      <c r="B41" s="9"/>
      <c r="C41" s="11"/>
      <c r="D41" s="13"/>
      <c r="E41" s="9">
        <v>3212</v>
      </c>
      <c r="F41" s="9" t="s">
        <v>32</v>
      </c>
      <c r="G41" s="8">
        <v>16304.15</v>
      </c>
      <c r="H41" s="8">
        <v>19980</v>
      </c>
      <c r="I41" s="34">
        <v>16500</v>
      </c>
      <c r="J41" s="45">
        <v>16580.7</v>
      </c>
      <c r="K41" s="50">
        <f t="shared" si="1"/>
        <v>101.6961939138195</v>
      </c>
      <c r="L41" s="50">
        <f t="shared" si="0"/>
        <v>100.4890909090909</v>
      </c>
    </row>
    <row r="42" spans="2:12">
      <c r="B42" s="9"/>
      <c r="C42" s="11"/>
      <c r="D42" s="13"/>
      <c r="E42" s="9">
        <v>3213</v>
      </c>
      <c r="F42" s="9" t="s">
        <v>33</v>
      </c>
      <c r="G42" s="8">
        <v>90</v>
      </c>
      <c r="H42" s="8">
        <v>0</v>
      </c>
      <c r="I42" s="34">
        <v>50</v>
      </c>
      <c r="J42" s="42">
        <v>25</v>
      </c>
      <c r="K42" s="50">
        <f t="shared" si="1"/>
        <v>27.777777777777779</v>
      </c>
      <c r="L42" s="50">
        <f t="shared" si="0"/>
        <v>50</v>
      </c>
    </row>
    <row r="43" spans="2:12">
      <c r="B43" s="9"/>
      <c r="C43" s="11"/>
      <c r="D43" s="13"/>
      <c r="E43" s="9">
        <v>3214</v>
      </c>
      <c r="F43" s="9" t="s">
        <v>34</v>
      </c>
      <c r="G43" s="8">
        <v>129</v>
      </c>
      <c r="H43" s="8">
        <v>0</v>
      </c>
      <c r="I43" s="34">
        <v>79</v>
      </c>
      <c r="J43" s="42">
        <v>65</v>
      </c>
      <c r="K43" s="50">
        <f t="shared" si="1"/>
        <v>50.387596899224803</v>
      </c>
      <c r="L43" s="50">
        <f t="shared" si="0"/>
        <v>82.278481012658233</v>
      </c>
    </row>
    <row r="44" spans="2:12">
      <c r="B44" s="9"/>
      <c r="C44" s="11"/>
      <c r="D44" s="13">
        <v>322</v>
      </c>
      <c r="E44" s="9"/>
      <c r="F44" s="9" t="s">
        <v>35</v>
      </c>
      <c r="G44" s="6">
        <v>14165.62</v>
      </c>
      <c r="H44" s="6">
        <f>SUM(H45:H50)</f>
        <v>14416.130000000001</v>
      </c>
      <c r="I44" s="33">
        <v>13437.75</v>
      </c>
      <c r="J44" s="47">
        <v>13255.5</v>
      </c>
      <c r="K44" s="50">
        <f t="shared" si="1"/>
        <v>93.575148846291228</v>
      </c>
      <c r="L44" s="50">
        <f t="shared" si="0"/>
        <v>98.643746162862087</v>
      </c>
    </row>
    <row r="45" spans="2:12">
      <c r="B45" s="9"/>
      <c r="C45" s="11"/>
      <c r="D45" s="13"/>
      <c r="E45" s="9">
        <v>3221</v>
      </c>
      <c r="F45" s="9" t="s">
        <v>36</v>
      </c>
      <c r="G45" s="8">
        <v>3832.1</v>
      </c>
      <c r="H45" s="8">
        <v>2700</v>
      </c>
      <c r="I45" s="34">
        <v>3543.05</v>
      </c>
      <c r="J45" s="45">
        <v>3476.38</v>
      </c>
      <c r="K45" s="50">
        <f t="shared" si="1"/>
        <v>90.71736123796353</v>
      </c>
      <c r="L45" s="50">
        <f t="shared" si="0"/>
        <v>98.11828791577878</v>
      </c>
    </row>
    <row r="46" spans="2:12">
      <c r="B46" s="9"/>
      <c r="C46" s="11"/>
      <c r="D46" s="13"/>
      <c r="E46" s="9">
        <v>3222</v>
      </c>
      <c r="F46" s="9" t="s">
        <v>37</v>
      </c>
      <c r="G46" s="8">
        <v>3027.72</v>
      </c>
      <c r="H46" s="8">
        <v>3164.07</v>
      </c>
      <c r="I46" s="34">
        <v>2844.7</v>
      </c>
      <c r="J46" s="45">
        <v>2830.84</v>
      </c>
      <c r="K46" s="50">
        <f t="shared" si="1"/>
        <v>93.497417198419939</v>
      </c>
      <c r="L46" s="50">
        <f t="shared" si="0"/>
        <v>99.512778148838194</v>
      </c>
    </row>
    <row r="47" spans="2:12">
      <c r="B47" s="9"/>
      <c r="C47" s="11"/>
      <c r="D47" s="13"/>
      <c r="E47" s="9">
        <v>3223</v>
      </c>
      <c r="F47" s="9" t="s">
        <v>38</v>
      </c>
      <c r="G47" s="8">
        <v>6601.93</v>
      </c>
      <c r="H47" s="8">
        <v>6265.06</v>
      </c>
      <c r="I47" s="34">
        <v>6600</v>
      </c>
      <c r="J47" s="45">
        <v>6709.68</v>
      </c>
      <c r="K47" s="50">
        <f t="shared" si="1"/>
        <v>101.63209849241055</v>
      </c>
      <c r="L47" s="50">
        <f t="shared" si="0"/>
        <v>101.66181818181819</v>
      </c>
    </row>
    <row r="48" spans="2:12">
      <c r="B48" s="9"/>
      <c r="C48" s="11"/>
      <c r="D48" s="13"/>
      <c r="E48" s="9">
        <v>3224</v>
      </c>
      <c r="F48" s="9" t="s">
        <v>39</v>
      </c>
      <c r="G48" s="8">
        <v>42.08</v>
      </c>
      <c r="H48" s="8">
        <v>1132.74</v>
      </c>
      <c r="I48" s="34">
        <v>200</v>
      </c>
      <c r="J48" s="42">
        <v>64.75</v>
      </c>
      <c r="K48" s="50">
        <f t="shared" si="1"/>
        <v>153.8735741444867</v>
      </c>
      <c r="L48" s="50">
        <f t="shared" si="0"/>
        <v>32.375</v>
      </c>
    </row>
    <row r="49" spans="2:12">
      <c r="B49" s="9"/>
      <c r="C49" s="11"/>
      <c r="D49" s="13"/>
      <c r="E49" s="9">
        <v>3225</v>
      </c>
      <c r="F49" s="9" t="s">
        <v>40</v>
      </c>
      <c r="G49" s="8">
        <v>661.79</v>
      </c>
      <c r="H49" s="8">
        <v>954.26</v>
      </c>
      <c r="I49" s="34">
        <v>100</v>
      </c>
      <c r="J49" s="42">
        <v>58.85</v>
      </c>
      <c r="K49" s="50">
        <f t="shared" si="1"/>
        <v>8.8925489959050452</v>
      </c>
      <c r="L49" s="50">
        <f t="shared" si="0"/>
        <v>58.85</v>
      </c>
    </row>
    <row r="50" spans="2:12">
      <c r="B50" s="9"/>
      <c r="C50" s="11"/>
      <c r="D50" s="13"/>
      <c r="E50" s="9">
        <v>3227</v>
      </c>
      <c r="F50" s="9" t="s">
        <v>41</v>
      </c>
      <c r="G50" s="8">
        <v>0</v>
      </c>
      <c r="H50" s="8">
        <v>200</v>
      </c>
      <c r="I50" s="34">
        <v>150</v>
      </c>
      <c r="J50" s="42">
        <v>115</v>
      </c>
      <c r="K50" s="50"/>
      <c r="L50" s="50">
        <f t="shared" si="0"/>
        <v>76.666666666666671</v>
      </c>
    </row>
    <row r="51" spans="2:12">
      <c r="B51" s="9"/>
      <c r="C51" s="11"/>
      <c r="D51" s="13">
        <v>323</v>
      </c>
      <c r="E51" s="9"/>
      <c r="F51" s="9" t="s">
        <v>42</v>
      </c>
      <c r="G51" s="6">
        <v>28402.240000000002</v>
      </c>
      <c r="H51" s="6">
        <f>SUM(H52:H59)</f>
        <v>48577.68</v>
      </c>
      <c r="I51" s="33">
        <v>44766</v>
      </c>
      <c r="J51" s="47">
        <v>25719.9</v>
      </c>
      <c r="K51" s="50">
        <f t="shared" si="1"/>
        <v>90.55588573295627</v>
      </c>
      <c r="L51" s="50">
        <f t="shared" si="0"/>
        <v>57.454094625385345</v>
      </c>
    </row>
    <row r="52" spans="2:12">
      <c r="B52" s="9"/>
      <c r="C52" s="11"/>
      <c r="D52" s="13"/>
      <c r="E52" s="9">
        <v>3231</v>
      </c>
      <c r="F52" s="9" t="s">
        <v>43</v>
      </c>
      <c r="G52" s="8">
        <v>21556.09</v>
      </c>
      <c r="H52" s="8">
        <v>22633.37</v>
      </c>
      <c r="I52" s="34">
        <v>19800</v>
      </c>
      <c r="J52" s="48">
        <v>19802</v>
      </c>
      <c r="K52" s="50">
        <f t="shared" si="1"/>
        <v>91.862670827594428</v>
      </c>
      <c r="L52" s="50">
        <f t="shared" si="0"/>
        <v>100.01010101010101</v>
      </c>
    </row>
    <row r="53" spans="2:12">
      <c r="B53" s="9"/>
      <c r="C53" s="11"/>
      <c r="D53" s="13"/>
      <c r="E53" s="9">
        <v>3232</v>
      </c>
      <c r="F53" s="9" t="s">
        <v>44</v>
      </c>
      <c r="G53" s="8">
        <v>317</v>
      </c>
      <c r="H53" s="8">
        <v>20838.54</v>
      </c>
      <c r="I53" s="34">
        <v>19184</v>
      </c>
      <c r="J53" s="42">
        <v>487</v>
      </c>
      <c r="K53" s="50">
        <f t="shared" si="1"/>
        <v>153.62776025236593</v>
      </c>
      <c r="L53" s="50">
        <f t="shared" si="0"/>
        <v>2.5385738115095915</v>
      </c>
    </row>
    <row r="54" spans="2:12">
      <c r="B54" s="9"/>
      <c r="C54" s="11"/>
      <c r="D54" s="13"/>
      <c r="E54" s="9">
        <v>3233</v>
      </c>
      <c r="F54" s="9" t="s">
        <v>45</v>
      </c>
      <c r="G54" s="8">
        <v>710</v>
      </c>
      <c r="H54" s="8">
        <v>0</v>
      </c>
      <c r="I54" s="34">
        <v>0</v>
      </c>
      <c r="J54" s="42"/>
      <c r="K54" s="50">
        <f t="shared" si="1"/>
        <v>0</v>
      </c>
      <c r="L54" s="50"/>
    </row>
    <row r="55" spans="2:12">
      <c r="B55" s="9"/>
      <c r="C55" s="11"/>
      <c r="D55" s="13"/>
      <c r="E55" s="9">
        <v>3234</v>
      </c>
      <c r="F55" s="9" t="s">
        <v>46</v>
      </c>
      <c r="G55" s="8">
        <v>1507.94</v>
      </c>
      <c r="H55" s="8">
        <v>1060</v>
      </c>
      <c r="I55" s="34">
        <v>1600</v>
      </c>
      <c r="J55" s="45">
        <v>1904.07</v>
      </c>
      <c r="K55" s="50">
        <f t="shared" si="1"/>
        <v>126.26961284931761</v>
      </c>
      <c r="L55" s="50">
        <f t="shared" si="0"/>
        <v>119.00437500000001</v>
      </c>
    </row>
    <row r="56" spans="2:12">
      <c r="B56" s="9"/>
      <c r="C56" s="11"/>
      <c r="D56" s="13"/>
      <c r="E56" s="9">
        <v>3236</v>
      </c>
      <c r="F56" s="9" t="s">
        <v>47</v>
      </c>
      <c r="G56" s="8">
        <v>1114.8900000000001</v>
      </c>
      <c r="H56" s="8">
        <v>1120</v>
      </c>
      <c r="I56" s="34">
        <v>320</v>
      </c>
      <c r="J56" s="42"/>
      <c r="K56" s="50">
        <f t="shared" si="1"/>
        <v>0</v>
      </c>
      <c r="L56" s="50">
        <f t="shared" si="0"/>
        <v>0</v>
      </c>
    </row>
    <row r="57" spans="2:12">
      <c r="B57" s="9"/>
      <c r="C57" s="11"/>
      <c r="D57" s="13"/>
      <c r="E57" s="9">
        <v>3237</v>
      </c>
      <c r="F57" s="9" t="s">
        <v>48</v>
      </c>
      <c r="G57" s="8">
        <v>100</v>
      </c>
      <c r="H57" s="8">
        <v>50</v>
      </c>
      <c r="I57" s="34">
        <v>50</v>
      </c>
      <c r="J57" s="42">
        <v>75</v>
      </c>
      <c r="K57" s="50">
        <f t="shared" si="1"/>
        <v>75</v>
      </c>
      <c r="L57" s="50">
        <f t="shared" si="0"/>
        <v>150</v>
      </c>
    </row>
    <row r="58" spans="2:12">
      <c r="B58" s="9"/>
      <c r="C58" s="11"/>
      <c r="D58" s="13"/>
      <c r="E58" s="9">
        <v>3238</v>
      </c>
      <c r="F58" s="9" t="s">
        <v>49</v>
      </c>
      <c r="G58" s="8">
        <v>925.58</v>
      </c>
      <c r="H58" s="8">
        <v>824</v>
      </c>
      <c r="I58" s="34">
        <v>1812</v>
      </c>
      <c r="J58" s="45">
        <v>1860.19</v>
      </c>
      <c r="K58" s="50">
        <f t="shared" si="1"/>
        <v>200.9756044858359</v>
      </c>
      <c r="L58" s="50">
        <f t="shared" si="0"/>
        <v>102.65949227373068</v>
      </c>
    </row>
    <row r="59" spans="2:12">
      <c r="B59" s="9"/>
      <c r="C59" s="11"/>
      <c r="D59" s="13"/>
      <c r="E59" s="9">
        <v>3239</v>
      </c>
      <c r="F59" s="9" t="s">
        <v>50</v>
      </c>
      <c r="G59" s="8">
        <v>2170.7399999999998</v>
      </c>
      <c r="H59" s="8">
        <v>2051.77</v>
      </c>
      <c r="I59" s="34">
        <v>2000</v>
      </c>
      <c r="J59" s="45">
        <v>1591.64</v>
      </c>
      <c r="K59" s="50">
        <f t="shared" si="1"/>
        <v>73.322461464753957</v>
      </c>
      <c r="L59" s="50">
        <f t="shared" si="0"/>
        <v>79.582000000000008</v>
      </c>
    </row>
    <row r="60" spans="2:12">
      <c r="B60" s="9"/>
      <c r="C60" s="11"/>
      <c r="D60" s="13">
        <v>329</v>
      </c>
      <c r="E60" s="9"/>
      <c r="F60" s="9" t="s">
        <v>51</v>
      </c>
      <c r="G60" s="6">
        <v>931.25</v>
      </c>
      <c r="H60" s="6">
        <v>400</v>
      </c>
      <c r="I60" s="33">
        <v>500</v>
      </c>
      <c r="J60" s="43">
        <v>657.65</v>
      </c>
      <c r="K60" s="50">
        <f t="shared" si="1"/>
        <v>70.620134228187908</v>
      </c>
      <c r="L60" s="50">
        <f t="shared" si="0"/>
        <v>131.53</v>
      </c>
    </row>
    <row r="61" spans="2:12">
      <c r="B61" s="9"/>
      <c r="C61" s="11"/>
      <c r="D61" s="13"/>
      <c r="E61" s="9">
        <v>3291</v>
      </c>
      <c r="F61" s="9" t="s">
        <v>52</v>
      </c>
      <c r="G61" s="8">
        <v>0</v>
      </c>
      <c r="H61" s="8"/>
      <c r="I61" s="34"/>
      <c r="J61" s="42"/>
      <c r="K61" s="50"/>
      <c r="L61" s="50"/>
    </row>
    <row r="62" spans="2:12">
      <c r="B62" s="9"/>
      <c r="C62" s="11"/>
      <c r="D62" s="13"/>
      <c r="E62" s="9">
        <v>3293</v>
      </c>
      <c r="F62" s="9" t="s">
        <v>53</v>
      </c>
      <c r="G62" s="8">
        <v>57.16</v>
      </c>
      <c r="H62" s="8">
        <v>30</v>
      </c>
      <c r="I62" s="34">
        <v>30</v>
      </c>
      <c r="J62" s="42"/>
      <c r="K62" s="50">
        <f t="shared" si="1"/>
        <v>0</v>
      </c>
      <c r="L62" s="50">
        <f t="shared" si="0"/>
        <v>0</v>
      </c>
    </row>
    <row r="63" spans="2:12">
      <c r="B63" s="9"/>
      <c r="C63" s="11"/>
      <c r="D63" s="13"/>
      <c r="E63" s="9">
        <v>3294</v>
      </c>
      <c r="F63" s="9" t="s">
        <v>54</v>
      </c>
      <c r="G63" s="8">
        <v>163.09</v>
      </c>
      <c r="H63" s="8">
        <v>150</v>
      </c>
      <c r="I63" s="34">
        <v>200</v>
      </c>
      <c r="J63" s="42">
        <v>195</v>
      </c>
      <c r="K63" s="50">
        <f t="shared" si="1"/>
        <v>119.56588386780305</v>
      </c>
      <c r="L63" s="50">
        <f t="shared" si="0"/>
        <v>97.5</v>
      </c>
    </row>
    <row r="64" spans="2:12">
      <c r="B64" s="9"/>
      <c r="C64" s="11"/>
      <c r="D64" s="13"/>
      <c r="E64" s="9">
        <v>3295</v>
      </c>
      <c r="F64" s="9" t="s">
        <v>55</v>
      </c>
      <c r="G64" s="8">
        <v>672</v>
      </c>
      <c r="H64" s="8">
        <v>10</v>
      </c>
      <c r="I64" s="34">
        <v>190</v>
      </c>
      <c r="J64" s="42">
        <v>388</v>
      </c>
      <c r="K64" s="50">
        <f t="shared" si="1"/>
        <v>57.738095238095234</v>
      </c>
      <c r="L64" s="50">
        <f t="shared" si="0"/>
        <v>204.21052631578948</v>
      </c>
    </row>
    <row r="65" spans="2:12">
      <c r="B65" s="9"/>
      <c r="C65" s="11"/>
      <c r="D65" s="13"/>
      <c r="E65" s="9">
        <v>3299</v>
      </c>
      <c r="F65" s="9" t="s">
        <v>51</v>
      </c>
      <c r="G65" s="8">
        <v>39</v>
      </c>
      <c r="H65" s="8">
        <v>210</v>
      </c>
      <c r="I65" s="34">
        <v>80</v>
      </c>
      <c r="J65" s="42">
        <v>74.650000000000006</v>
      </c>
      <c r="K65" s="50">
        <f t="shared" si="1"/>
        <v>191.41025641025641</v>
      </c>
      <c r="L65" s="50">
        <f t="shared" si="0"/>
        <v>93.312500000000014</v>
      </c>
    </row>
    <row r="66" spans="2:12">
      <c r="B66" s="9"/>
      <c r="C66" s="19">
        <v>34</v>
      </c>
      <c r="D66" s="20"/>
      <c r="E66" s="19"/>
      <c r="F66" s="19" t="s">
        <v>56</v>
      </c>
      <c r="G66" s="18">
        <v>540.54300000000001</v>
      </c>
      <c r="H66" s="18">
        <v>500</v>
      </c>
      <c r="I66" s="36">
        <v>550</v>
      </c>
      <c r="J66" s="43">
        <v>523.42999999999995</v>
      </c>
      <c r="K66" s="50">
        <f t="shared" si="1"/>
        <v>96.834109404802192</v>
      </c>
      <c r="L66" s="50">
        <f t="shared" si="0"/>
        <v>95.169090909090897</v>
      </c>
    </row>
    <row r="67" spans="2:12">
      <c r="B67" s="9"/>
      <c r="C67" s="11"/>
      <c r="D67" s="13">
        <v>343</v>
      </c>
      <c r="E67" s="9"/>
      <c r="F67" s="9" t="s">
        <v>57</v>
      </c>
      <c r="G67" s="8" t="s">
        <v>58</v>
      </c>
      <c r="H67" s="8">
        <v>500</v>
      </c>
      <c r="I67" s="34">
        <v>550</v>
      </c>
      <c r="J67" s="42">
        <v>523.42999999999995</v>
      </c>
      <c r="K67" s="50"/>
      <c r="L67" s="50">
        <f t="shared" si="0"/>
        <v>95.169090909090897</v>
      </c>
    </row>
    <row r="68" spans="2:12">
      <c r="B68" s="9"/>
      <c r="C68" s="9"/>
      <c r="D68" s="9"/>
      <c r="E68" s="13">
        <v>3431</v>
      </c>
      <c r="F68" s="9" t="s">
        <v>59</v>
      </c>
      <c r="G68" s="8" t="s">
        <v>58</v>
      </c>
      <c r="H68" s="8">
        <v>500</v>
      </c>
      <c r="I68" s="34">
        <v>550</v>
      </c>
      <c r="J68" s="42">
        <v>523.42999999999995</v>
      </c>
      <c r="K68" s="50"/>
      <c r="L68" s="50">
        <f t="shared" si="0"/>
        <v>95.169090909090897</v>
      </c>
    </row>
    <row r="69" spans="2:12">
      <c r="B69" s="9"/>
      <c r="C69" s="9"/>
      <c r="D69" s="9"/>
      <c r="E69" s="13">
        <v>3433</v>
      </c>
      <c r="F69" s="9" t="s">
        <v>60</v>
      </c>
      <c r="G69" s="8"/>
      <c r="H69" s="8"/>
      <c r="I69" s="34"/>
      <c r="J69" s="42"/>
      <c r="K69" s="50"/>
      <c r="L69" s="50"/>
    </row>
    <row r="70" spans="2:12">
      <c r="B70" s="9"/>
      <c r="C70" s="19">
        <v>37</v>
      </c>
      <c r="D70" s="19"/>
      <c r="E70" s="20"/>
      <c r="F70" s="19" t="s">
        <v>61</v>
      </c>
      <c r="G70" s="18">
        <f>SUM(G71)</f>
        <v>1445.5</v>
      </c>
      <c r="H70" s="18">
        <v>0</v>
      </c>
      <c r="I70" s="36">
        <v>965.8</v>
      </c>
      <c r="J70" s="43">
        <v>965.8</v>
      </c>
      <c r="K70" s="50">
        <f t="shared" si="1"/>
        <v>66.814251124178483</v>
      </c>
      <c r="L70" s="50">
        <f t="shared" si="0"/>
        <v>100</v>
      </c>
    </row>
    <row r="71" spans="2:12">
      <c r="B71" s="9"/>
      <c r="C71" s="9"/>
      <c r="D71" s="9">
        <v>372</v>
      </c>
      <c r="E71" s="13"/>
      <c r="F71" s="9" t="s">
        <v>62</v>
      </c>
      <c r="G71" s="8">
        <v>1445.5</v>
      </c>
      <c r="H71" s="8">
        <v>0</v>
      </c>
      <c r="I71" s="34">
        <v>965.8</v>
      </c>
      <c r="J71" s="42">
        <v>965.8</v>
      </c>
      <c r="K71" s="50">
        <f t="shared" si="1"/>
        <v>66.814251124178483</v>
      </c>
      <c r="L71" s="50">
        <f t="shared" si="0"/>
        <v>100</v>
      </c>
    </row>
    <row r="72" spans="2:12">
      <c r="B72" s="9"/>
      <c r="C72" s="9"/>
      <c r="D72" s="9"/>
      <c r="E72" s="13">
        <v>3722</v>
      </c>
      <c r="F72" s="9" t="s">
        <v>63</v>
      </c>
      <c r="G72" s="8">
        <v>1445.5</v>
      </c>
      <c r="H72" s="8">
        <v>0</v>
      </c>
      <c r="I72" s="34">
        <v>965.8</v>
      </c>
      <c r="J72" s="42">
        <v>965.8</v>
      </c>
      <c r="K72" s="50">
        <f t="shared" si="1"/>
        <v>66.814251124178483</v>
      </c>
      <c r="L72" s="50">
        <f t="shared" si="0"/>
        <v>100</v>
      </c>
    </row>
    <row r="73" spans="2:12">
      <c r="B73" s="9"/>
      <c r="C73" s="19">
        <v>38</v>
      </c>
      <c r="D73" s="19"/>
      <c r="E73" s="20"/>
      <c r="F73" s="19" t="s">
        <v>64</v>
      </c>
      <c r="G73" s="18">
        <v>26.88</v>
      </c>
      <c r="H73" s="18">
        <v>31.5</v>
      </c>
      <c r="I73" s="36">
        <v>30.78</v>
      </c>
      <c r="J73" s="43">
        <v>30.78</v>
      </c>
      <c r="K73" s="50">
        <f t="shared" si="1"/>
        <v>114.50892857142858</v>
      </c>
      <c r="L73" s="50">
        <f t="shared" si="0"/>
        <v>100</v>
      </c>
    </row>
    <row r="74" spans="2:12">
      <c r="B74" s="9"/>
      <c r="C74" s="9"/>
      <c r="D74" s="9">
        <v>381</v>
      </c>
      <c r="E74" s="13"/>
      <c r="F74" s="9" t="s">
        <v>65</v>
      </c>
      <c r="G74" s="8">
        <v>26.88</v>
      </c>
      <c r="H74" s="8">
        <v>31.5</v>
      </c>
      <c r="I74" s="34">
        <v>30.78</v>
      </c>
      <c r="J74" s="42">
        <v>30.78</v>
      </c>
      <c r="K74" s="50">
        <f t="shared" si="1"/>
        <v>114.50892857142858</v>
      </c>
      <c r="L74" s="50">
        <f t="shared" si="0"/>
        <v>100</v>
      </c>
    </row>
    <row r="75" spans="2:12">
      <c r="B75" s="9"/>
      <c r="C75" s="9"/>
      <c r="D75" s="9"/>
      <c r="E75" s="13">
        <v>3812</v>
      </c>
      <c r="F75" s="9" t="s">
        <v>66</v>
      </c>
      <c r="G75" s="8">
        <v>26.88</v>
      </c>
      <c r="H75" s="8">
        <v>31.5</v>
      </c>
      <c r="I75" s="34">
        <v>30.78</v>
      </c>
      <c r="J75" s="42">
        <v>30.78</v>
      </c>
      <c r="K75" s="50">
        <f t="shared" si="1"/>
        <v>114.50892857142858</v>
      </c>
      <c r="L75" s="50">
        <f t="shared" ref="L75:L81" si="2">(J:J/I:I)*100</f>
        <v>100</v>
      </c>
    </row>
    <row r="76" spans="2:12" ht="30">
      <c r="B76" s="21">
        <v>4</v>
      </c>
      <c r="C76" s="22"/>
      <c r="D76" s="23"/>
      <c r="E76" s="23"/>
      <c r="F76" s="24" t="s">
        <v>67</v>
      </c>
      <c r="G76" s="18">
        <f>G77+G82</f>
        <v>1393.01</v>
      </c>
      <c r="H76" s="18">
        <v>0</v>
      </c>
      <c r="I76" s="36"/>
      <c r="J76" s="47">
        <v>2620.14</v>
      </c>
      <c r="K76" s="50">
        <f t="shared" ref="K76:K81" si="3">(J:J/G:G)*100</f>
        <v>188.09197349624193</v>
      </c>
      <c r="L76" s="50"/>
    </row>
    <row r="77" spans="2:12" ht="30">
      <c r="B77" s="7"/>
      <c r="C77" s="17">
        <v>42</v>
      </c>
      <c r="D77" s="17"/>
      <c r="E77" s="17"/>
      <c r="F77" s="24" t="s">
        <v>68</v>
      </c>
      <c r="G77" s="18">
        <f>SUM(G78+G80)</f>
        <v>1393.01</v>
      </c>
      <c r="H77" s="18">
        <v>0</v>
      </c>
      <c r="I77" s="37">
        <v>2289.35</v>
      </c>
      <c r="J77" s="47">
        <v>2620.14</v>
      </c>
      <c r="K77" s="50">
        <f t="shared" si="3"/>
        <v>188.09197349624193</v>
      </c>
      <c r="L77" s="50">
        <f t="shared" si="2"/>
        <v>114.44907943302684</v>
      </c>
    </row>
    <row r="78" spans="2:12">
      <c r="B78" s="7"/>
      <c r="C78" s="7"/>
      <c r="D78" s="9">
        <v>422</v>
      </c>
      <c r="E78" s="9"/>
      <c r="F78" t="s">
        <v>69</v>
      </c>
      <c r="G78" s="8">
        <v>0</v>
      </c>
      <c r="H78" s="8">
        <v>0</v>
      </c>
      <c r="I78" s="38">
        <v>0</v>
      </c>
      <c r="J78" s="42"/>
      <c r="K78" s="50"/>
      <c r="L78" s="50"/>
    </row>
    <row r="79" spans="2:12">
      <c r="B79" s="7"/>
      <c r="C79" s="7"/>
      <c r="D79" s="9"/>
      <c r="E79" s="9">
        <v>4221</v>
      </c>
      <c r="F79" s="9" t="s">
        <v>70</v>
      </c>
      <c r="G79" s="8"/>
      <c r="H79" s="8"/>
      <c r="I79" s="38"/>
      <c r="J79" s="42"/>
      <c r="K79" s="50"/>
      <c r="L79" s="50"/>
    </row>
    <row r="80" spans="2:12">
      <c r="B80" s="7"/>
      <c r="C80" s="7"/>
      <c r="D80" s="9">
        <v>424</v>
      </c>
      <c r="E80" s="9"/>
      <c r="F80" s="9" t="s">
        <v>71</v>
      </c>
      <c r="G80" s="6">
        <v>1393.01</v>
      </c>
      <c r="H80" s="8">
        <v>0</v>
      </c>
      <c r="I80" s="39">
        <v>2289.3530000000001</v>
      </c>
      <c r="J80" s="47">
        <v>2620.14</v>
      </c>
      <c r="K80" s="50">
        <f t="shared" si="3"/>
        <v>188.09197349624193</v>
      </c>
      <c r="L80" s="50">
        <f t="shared" si="2"/>
        <v>114.44892945736196</v>
      </c>
    </row>
    <row r="81" spans="2:12">
      <c r="B81" s="7"/>
      <c r="C81" s="7"/>
      <c r="D81" s="9"/>
      <c r="E81" s="9">
        <v>4241</v>
      </c>
      <c r="F81" s="9" t="s">
        <v>72</v>
      </c>
      <c r="G81" s="8">
        <v>1393.01</v>
      </c>
      <c r="H81" s="8">
        <v>0</v>
      </c>
      <c r="I81" s="38">
        <v>2289.35</v>
      </c>
      <c r="J81" s="45">
        <v>2620.14</v>
      </c>
      <c r="K81" s="50">
        <f t="shared" si="3"/>
        <v>188.09197349624193</v>
      </c>
      <c r="L81" s="50">
        <f t="shared" si="2"/>
        <v>114.44907943302684</v>
      </c>
    </row>
    <row r="82" spans="2:12" s="26" customFormat="1">
      <c r="B82" s="17"/>
      <c r="C82" s="17">
        <v>45</v>
      </c>
      <c r="D82" s="19"/>
      <c r="E82" s="19"/>
      <c r="F82" s="19" t="s">
        <v>73</v>
      </c>
      <c r="G82" s="25">
        <f>SUM(G83:G84)</f>
        <v>0</v>
      </c>
      <c r="H82" s="25">
        <v>0</v>
      </c>
      <c r="I82" s="40">
        <v>0</v>
      </c>
      <c r="J82" s="42"/>
      <c r="K82" s="50"/>
      <c r="L82" s="50"/>
    </row>
    <row r="83" spans="2:12">
      <c r="B83" s="7"/>
      <c r="C83" s="7"/>
      <c r="D83" s="9">
        <v>451</v>
      </c>
      <c r="E83" s="9"/>
      <c r="F83" s="9" t="s">
        <v>74</v>
      </c>
      <c r="G83" s="27"/>
      <c r="H83" s="27"/>
      <c r="I83" s="41"/>
      <c r="J83" s="42"/>
      <c r="K83" s="50"/>
      <c r="L83" s="50"/>
    </row>
    <row r="84" spans="2:12">
      <c r="B84" s="7"/>
      <c r="C84" s="7"/>
      <c r="D84" s="9"/>
      <c r="E84" s="9">
        <v>4511</v>
      </c>
      <c r="F84" s="9" t="s">
        <v>74</v>
      </c>
      <c r="G84" s="27"/>
      <c r="H84" s="27"/>
      <c r="I84" s="41"/>
      <c r="J84" s="42"/>
      <c r="K84" s="50"/>
      <c r="L84" s="50"/>
    </row>
    <row r="85" spans="2:12">
      <c r="B85" s="7"/>
      <c r="C85" s="7"/>
      <c r="D85" s="9"/>
      <c r="E85" s="9"/>
      <c r="F85" s="9"/>
      <c r="G85" s="27"/>
      <c r="H85" s="27"/>
      <c r="I85" s="41"/>
      <c r="J85" s="42"/>
      <c r="K85" s="50"/>
      <c r="L85" s="50"/>
    </row>
    <row r="86" spans="2:12">
      <c r="B86" s="28"/>
      <c r="C86" s="28"/>
      <c r="D86" s="29"/>
      <c r="E86" s="29"/>
      <c r="F86" s="29"/>
      <c r="G86" s="30"/>
      <c r="H86" s="30"/>
      <c r="I86" s="31"/>
    </row>
    <row r="87" spans="2:12">
      <c r="B87" s="28"/>
      <c r="C87" s="28"/>
      <c r="D87" s="29"/>
      <c r="E87" s="29"/>
      <c r="F87" s="29"/>
      <c r="G87" s="30"/>
      <c r="H87" s="30"/>
      <c r="I87" s="31"/>
    </row>
    <row r="94" spans="2:12">
      <c r="J94" s="26"/>
      <c r="K94" s="26"/>
    </row>
  </sheetData>
  <mergeCells count="7">
    <mergeCell ref="B27:F27"/>
    <mergeCell ref="B2:I2"/>
    <mergeCell ref="B4:I4"/>
    <mergeCell ref="B6:I6"/>
    <mergeCell ref="B8:F8"/>
    <mergeCell ref="B9:F9"/>
    <mergeCell ref="B26:F26"/>
  </mergeCells>
  <pageMargins left="0.23622047244094491" right="0.23622047244094491" top="0.19685039370078741" bottom="0.15748031496062992" header="0.19685039370078741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Škola</dc:creator>
  <cp:lastModifiedBy>PC_KORISNIK</cp:lastModifiedBy>
  <cp:lastPrinted>2026-03-05T09:34:44Z</cp:lastPrinted>
  <dcterms:created xsi:type="dcterms:W3CDTF">2025-11-27T08:42:06Z</dcterms:created>
  <dcterms:modified xsi:type="dcterms:W3CDTF">2026-04-20T21:37:14Z</dcterms:modified>
</cp:coreProperties>
</file>